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irtsystemx.sharepoint.com/sites/FondationConfianceai-Membresfondateurs/Documents partages/LEAD members/deliverables/releases notes/PI3/"/>
    </mc:Choice>
  </mc:AlternateContent>
  <xr:revisionPtr revIDLastSave="0" documentId="8_{27A95082-D1D0-4F3F-A93A-91840BFEC503}" xr6:coauthVersionLast="47" xr6:coauthVersionMax="47" xr10:uidLastSave="{00000000-0000-0000-0000-000000000000}"/>
  <bookViews>
    <workbookView xWindow="-96" yWindow="-96" windowWidth="23232" windowHeight="13872" firstSheet="1" activeTab="3" xr2:uid="{3BCD7EE2-7124-49A8-8D69-698097A0E68B}"/>
  </bookViews>
  <sheets>
    <sheet name="Libraries Datasets Tabular" sheetId="6" r:id="rId1"/>
    <sheet name="Libraries Datasets Image" sheetId="8" r:id="rId2"/>
    <sheet name="Datasets Compatibilities" sheetId="7" r:id="rId3"/>
    <sheet name="Libraries Model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6" i="7"/>
  <c r="E3" i="7"/>
  <c r="E4" i="7"/>
  <c r="C2" i="7"/>
  <c r="D2" i="7"/>
  <c r="E2" i="7"/>
  <c r="F2" i="7"/>
  <c r="G2" i="7"/>
  <c r="H2" i="7"/>
  <c r="I2" i="7"/>
  <c r="J2" i="7"/>
  <c r="K2" i="7"/>
  <c r="L2" i="7"/>
  <c r="B3" i="7"/>
  <c r="D3" i="7"/>
  <c r="F3" i="7"/>
  <c r="G3" i="7"/>
  <c r="H3" i="7"/>
  <c r="I3" i="7"/>
  <c r="J3" i="7"/>
  <c r="K3" i="7"/>
  <c r="L3" i="7"/>
  <c r="B4" i="7"/>
  <c r="C4" i="7"/>
  <c r="F4" i="7"/>
  <c r="G4" i="7"/>
  <c r="H4" i="7"/>
  <c r="I4" i="7"/>
  <c r="J4" i="7"/>
  <c r="K4" i="7"/>
  <c r="L4" i="7"/>
  <c r="B5" i="7"/>
  <c r="C5" i="7"/>
  <c r="D5" i="7"/>
  <c r="F5" i="7"/>
  <c r="G5" i="7"/>
  <c r="H5" i="7"/>
  <c r="I5" i="7"/>
  <c r="J5" i="7"/>
  <c r="K5" i="7"/>
  <c r="L5" i="7"/>
  <c r="B6" i="7"/>
  <c r="C6" i="7"/>
  <c r="D6" i="7"/>
  <c r="G6" i="7"/>
  <c r="H6" i="7"/>
  <c r="I6" i="7"/>
  <c r="J6" i="7"/>
  <c r="K6" i="7"/>
  <c r="L6" i="7"/>
  <c r="B7" i="7"/>
  <c r="C7" i="7"/>
  <c r="D7" i="7"/>
  <c r="F7" i="7"/>
  <c r="H7" i="7"/>
  <c r="I7" i="7"/>
  <c r="J7" i="7"/>
  <c r="K7" i="7"/>
  <c r="L7" i="7"/>
  <c r="B8" i="7"/>
  <c r="C8" i="7"/>
  <c r="D8" i="7"/>
  <c r="E8" i="7"/>
  <c r="F8" i="7"/>
  <c r="G8" i="7"/>
  <c r="I8" i="7"/>
  <c r="J8" i="7"/>
  <c r="K8" i="7"/>
  <c r="L8" i="7"/>
  <c r="B9" i="7"/>
  <c r="C9" i="7"/>
  <c r="D9" i="7"/>
  <c r="E9" i="7"/>
  <c r="F9" i="7"/>
  <c r="G9" i="7"/>
  <c r="H9" i="7"/>
  <c r="J9" i="7"/>
  <c r="K9" i="7"/>
  <c r="L9" i="7"/>
  <c r="B10" i="7"/>
  <c r="C10" i="7"/>
  <c r="D10" i="7"/>
  <c r="E10" i="7"/>
  <c r="F10" i="7"/>
  <c r="G10" i="7"/>
  <c r="H10" i="7"/>
  <c r="I10" i="7"/>
  <c r="K10" i="7"/>
  <c r="L10" i="7"/>
  <c r="B11" i="7"/>
  <c r="C11" i="7"/>
  <c r="D11" i="7"/>
  <c r="E11" i="7"/>
  <c r="F11" i="7"/>
  <c r="G11" i="7"/>
  <c r="H11" i="7"/>
  <c r="I11" i="7"/>
  <c r="J11" i="7"/>
  <c r="L11" i="7"/>
  <c r="B12" i="7"/>
  <c r="C12" i="7"/>
  <c r="D12" i="7"/>
  <c r="E12" i="7"/>
  <c r="F12" i="7"/>
  <c r="G12" i="7"/>
  <c r="H12" i="7"/>
  <c r="I12" i="7"/>
  <c r="J12" i="7"/>
  <c r="K12" i="7"/>
  <c r="A1" i="7"/>
  <c r="B1" i="7"/>
  <c r="C1" i="7"/>
  <c r="D1" i="7"/>
  <c r="E1" i="7"/>
  <c r="F1" i="7"/>
  <c r="G1" i="7"/>
  <c r="H1" i="7"/>
  <c r="I1" i="7"/>
  <c r="J1" i="7"/>
  <c r="K1" i="7"/>
  <c r="L1" i="7"/>
  <c r="A2" i="7"/>
  <c r="A3" i="7"/>
  <c r="A4" i="7"/>
  <c r="A5" i="7"/>
  <c r="A6" i="7"/>
  <c r="A7" i="7"/>
  <c r="A8" i="7"/>
  <c r="A9" i="7"/>
  <c r="A10" i="7"/>
  <c r="A11" i="7"/>
  <c r="A12" i="7"/>
</calcChain>
</file>

<file path=xl/sharedStrings.xml><?xml version="1.0" encoding="utf-8"?>
<sst xmlns="http://schemas.openxmlformats.org/spreadsheetml/2006/main" count="598" uniqueCount="111">
  <si>
    <t>Framework</t>
  </si>
  <si>
    <t>Supported data loading mode</t>
  </si>
  <si>
    <t>Supported storage</t>
  </si>
  <si>
    <t>Supported serialization formats</t>
  </si>
  <si>
    <t>Notes</t>
  </si>
  <si>
    <t>Batch</t>
  </si>
  <si>
    <t>Parallel</t>
  </si>
  <si>
    <t>Lazy</t>
  </si>
  <si>
    <t>Datalaoder</t>
  </si>
  <si>
    <t>Filesystem</t>
  </si>
  <si>
    <t>S3</t>
  </si>
  <si>
    <t>SQL DB</t>
  </si>
  <si>
    <t>NoSQL DB</t>
  </si>
  <si>
    <t>CSV</t>
  </si>
  <si>
    <t>Parquet</t>
  </si>
  <si>
    <t>XLSX</t>
  </si>
  <si>
    <t>Feather</t>
  </si>
  <si>
    <t>ORC</t>
  </si>
  <si>
    <t>JSON</t>
  </si>
  <si>
    <t>Polars</t>
  </si>
  <si>
    <t>yes</t>
  </si>
  <si>
    <t>no</t>
  </si>
  <si>
    <t>PyArrow</t>
  </si>
  <si>
    <t>yes (dataset)</t>
  </si>
  <si>
    <t>DuckDB</t>
  </si>
  <si>
    <t>through an other framework</t>
  </si>
  <si>
    <t>Support dataframe (pandas, polars at least) and arrow object with native integration</t>
  </si>
  <si>
    <t>PyTorch</t>
  </si>
  <si>
    <t>external Framework</t>
  </si>
  <si>
    <t>Dataloard is very free</t>
  </si>
  <si>
    <t>TensorFlow / Keras</t>
  </si>
  <si>
    <t>scikit-learn</t>
  </si>
  <si>
    <t>yes, for specific dataset format</t>
  </si>
  <si>
    <t>through pandas</t>
  </si>
  <si>
    <t>Pandas</t>
  </si>
  <si>
    <t>By hand</t>
  </si>
  <si>
    <t>NumPy</t>
  </si>
  <si>
    <t>xarray</t>
  </si>
  <si>
    <t>only with netCDF from  xarray</t>
  </si>
  <si>
    <t>Dask</t>
  </si>
  <si>
    <t>Need specific configuragtions</t>
  </si>
  <si>
    <t>pytorch dataloader Integration</t>
  </si>
  <si>
    <t>Modin</t>
  </si>
  <si>
    <t>Pandas add-on</t>
  </si>
  <si>
    <t>cuDF</t>
  </si>
  <si>
    <t>through dask</t>
  </si>
  <si>
    <t>yes, need to create a specific dataset to use</t>
  </si>
  <si>
    <t>through pandas, polars</t>
  </si>
  <si>
    <t>Specific for GPU</t>
  </si>
  <si>
    <t>OpenCV</t>
  </si>
  <si>
    <t>Apache Spark</t>
  </si>
  <si>
    <t>Hugging Face Datasets</t>
  </si>
  <si>
    <t>through an other framework to create a dataset usable</t>
  </si>
  <si>
    <t>Ray Datasets</t>
  </si>
  <si>
    <t>Yes (mongo)</t>
  </si>
  <si>
    <t>Can handle a lot file though integrations</t>
  </si>
  <si>
    <t>Low level format</t>
  </si>
  <si>
    <t>GPU Support</t>
  </si>
  <si>
    <t>JPG</t>
  </si>
  <si>
    <t>PNG</t>
  </si>
  <si>
    <t>BMP</t>
  </si>
  <si>
    <t>TIFF</t>
  </si>
  <si>
    <t>WebP</t>
  </si>
  <si>
    <t>VIDEO</t>
  </si>
  <si>
    <t>ndarray</t>
  </si>
  <si>
    <t>PIL</t>
  </si>
  <si>
    <t>Tensor</t>
  </si>
  <si>
    <t>Not native but very easy integration</t>
  </si>
  <si>
    <t>Huggingface dataset</t>
  </si>
  <si>
    <t>no (experimental)</t>
  </si>
  <si>
    <t>Conversion from Pil</t>
  </si>
  <si>
    <t>Torch vision</t>
  </si>
  <si>
    <t>Conversion from Tensor</t>
  </si>
  <si>
    <t>TensorFlow / keras</t>
  </si>
  <si>
    <t>Not native but tensorflow-io extension</t>
  </si>
  <si>
    <t>Scikit Image</t>
  </si>
  <si>
    <t>SimpleTK</t>
  </si>
  <si>
    <t>?</t>
  </si>
  <si>
    <t>Custom format close from ndarray</t>
  </si>
  <si>
    <t>Notes:
Batch Parallel is always possible with custom integration</t>
  </si>
  <si>
    <t>1. Memory sharing PyTorch–NumPy → torch.from_numpy() shares memory (use arr.copy())
2. GPU → CPU conversions → .numpy() fails if tensor is on GPU (tensor.cpu().numpy())
3. Mixed DataFrame types → object dtype breaks tensor conversions (select numeric columns)
4. Pandas index lost → conversions via NumPy lose the index
5. String columns → tensor → string columns not convertible (use encoder / embedding)
6. Categorical data → categories are lost (save mapping separately)
7. Precision loss → float64 → float32 loses precision (explicitly set dtype)</t>
  </si>
  <si>
    <t>Supported serialization / exchange formats</t>
  </si>
  <si>
    <t>Model &amp; runtime capabilities</t>
  </si>
  <si>
    <t>Hardware / performance</t>
  </si>
  <si>
    <t>Storage &amp; distribution</t>
  </si>
  <si>
    <t>TensorFlow SavedModel</t>
  </si>
  <si>
    <t>Keras (.keras/.h5)</t>
  </si>
  <si>
    <t>TorchScript</t>
  </si>
  <si>
    <t>Pickle / Joblib</t>
  </si>
  <si>
    <t>ONNX</t>
  </si>
  <si>
    <t>Safetensors</t>
  </si>
  <si>
    <t>Inference mode</t>
  </si>
  <si>
    <t>Training</t>
  </si>
  <si>
    <t>Repro-ducibility</t>
  </si>
  <si>
    <t>Graph / JIT</t>
  </si>
  <si>
    <t>Dynamic graph</t>
  </si>
  <si>
    <t>Auto mixed precision</t>
  </si>
  <si>
    <t>Quantization</t>
  </si>
  <si>
    <t>Custom operator</t>
  </si>
  <si>
    <t>CPU</t>
  </si>
  <si>
    <t>GPU</t>
  </si>
  <si>
    <t>TPU</t>
  </si>
  <si>
    <t>Accelerators (NNAPI/MPS/XPU)</t>
  </si>
  <si>
    <t>Internal variable mgmt</t>
  </si>
  <si>
    <t>S3 / Object store</t>
  </si>
  <si>
    <t>TensorFlow Lite</t>
  </si>
  <si>
    <t>partial</t>
  </si>
  <si>
    <t>Keras (standalone TF 2.x)</t>
  </si>
  <si>
    <t>TensorFlow</t>
  </si>
  <si>
    <t>ONNX Runtime</t>
  </si>
  <si>
    <t>Hugging Face (Transformers/Diffusers)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</si>
</sst>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D4EDDA"/>
        <bgColor indexed="64"/>
      </patternFill>
    </fill>
    <fill>
      <patternFill patternType="solid">
        <fgColor rgb="FFFFF3CD"/>
        <bgColor indexed="64"/>
      </patternFill>
    </fill>
    <fill>
      <patternFill patternType="solid">
        <fgColor rgb="FFF8D7DA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/>
      <diagonal/>
    </border>
    <border>
      <left style="medium">
        <color rgb="FF888888"/>
      </left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/>
      <top style="medium">
        <color rgb="FF888888"/>
      </top>
      <bottom style="medium">
        <color rgb="FF888888"/>
      </bottom>
      <diagonal/>
    </border>
    <border>
      <left/>
      <right/>
      <top style="medium">
        <color rgb="FF888888"/>
      </top>
      <bottom style="medium">
        <color rgb="FF888888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/>
      <diagonal/>
    </border>
    <border>
      <left style="medium">
        <color rgb="FF777777"/>
      </left>
      <right style="medium">
        <color rgb="FF777777"/>
      </right>
      <top/>
      <bottom style="medium">
        <color rgb="FF777777"/>
      </bottom>
      <diagonal/>
    </border>
    <border>
      <left style="medium">
        <color rgb="FF777777"/>
      </left>
      <right/>
      <top style="medium">
        <color rgb="FF777777"/>
      </top>
      <bottom style="medium">
        <color rgb="FF777777"/>
      </bottom>
      <diagonal/>
    </border>
    <border>
      <left/>
      <right/>
      <top style="medium">
        <color rgb="FF777777"/>
      </top>
      <bottom style="medium">
        <color rgb="FF777777"/>
      </bottom>
      <diagonal/>
    </border>
    <border>
      <left/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medium">
        <color rgb="FF88888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888888"/>
      </left>
      <right style="medium">
        <color rgb="FF888888"/>
      </right>
      <top/>
      <bottom/>
      <diagonal/>
    </border>
    <border>
      <left style="thin">
        <color indexed="64"/>
      </left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3" xfId="0" applyBorder="1"/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7" borderId="4" xfId="0" applyFill="1" applyBorder="1"/>
    <xf numFmtId="0" fontId="3" fillId="7" borderId="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3" xfId="0" applyFont="1" applyBorder="1"/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4E7E-B456-4DCA-830D-947C8DE5ECCB}">
  <dimension ref="A1:W18"/>
  <sheetViews>
    <sheetView zoomScale="130" zoomScaleNormal="130" workbookViewId="0">
      <selection activeCell="L2" sqref="L2:N2"/>
    </sheetView>
  </sheetViews>
  <sheetFormatPr defaultColWidth="11.42578125" defaultRowHeight="14.45"/>
  <sheetData>
    <row r="1" spans="1:23" ht="15" customHeight="1" thickBot="1">
      <c r="A1" s="38" t="s">
        <v>0</v>
      </c>
      <c r="B1" s="36" t="s">
        <v>1</v>
      </c>
      <c r="C1" s="37"/>
      <c r="D1" s="37"/>
      <c r="E1" s="37"/>
      <c r="F1" s="40" t="s">
        <v>2</v>
      </c>
      <c r="G1" s="41"/>
      <c r="H1" s="41"/>
      <c r="I1" s="41"/>
      <c r="J1" s="42" t="s">
        <v>3</v>
      </c>
      <c r="K1" s="43"/>
      <c r="L1" s="43"/>
      <c r="M1" s="43"/>
      <c r="N1" s="43"/>
      <c r="O1" s="44"/>
      <c r="Q1" s="36"/>
      <c r="R1" s="37"/>
      <c r="S1" s="37"/>
      <c r="T1" s="37"/>
      <c r="W1" t="s">
        <v>4</v>
      </c>
    </row>
    <row r="2" spans="1:23" ht="15" thickBot="1">
      <c r="A2" s="39"/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17" t="s">
        <v>13</v>
      </c>
      <c r="K2" s="17" t="s">
        <v>14</v>
      </c>
      <c r="L2" s="17" t="s">
        <v>15</v>
      </c>
      <c r="M2" s="12" t="s">
        <v>16</v>
      </c>
      <c r="N2" s="18" t="s">
        <v>17</v>
      </c>
      <c r="O2" s="17" t="s">
        <v>18</v>
      </c>
    </row>
    <row r="3" spans="1:23" ht="15" thickBot="1">
      <c r="A3" s="14" t="s">
        <v>19</v>
      </c>
      <c r="B3" s="3" t="s">
        <v>20</v>
      </c>
      <c r="C3" s="3" t="s">
        <v>20</v>
      </c>
      <c r="D3" s="3" t="s">
        <v>20</v>
      </c>
      <c r="E3" s="5" t="s">
        <v>21</v>
      </c>
      <c r="F3" s="3" t="s">
        <v>20</v>
      </c>
      <c r="G3" s="3" t="s">
        <v>20</v>
      </c>
      <c r="H3" s="3" t="s">
        <v>20</v>
      </c>
      <c r="I3" s="5" t="s">
        <v>21</v>
      </c>
      <c r="J3" s="3" t="s">
        <v>20</v>
      </c>
      <c r="K3" s="3" t="s">
        <v>20</v>
      </c>
      <c r="L3" s="3" t="s">
        <v>20</v>
      </c>
      <c r="M3" s="3" t="s">
        <v>20</v>
      </c>
      <c r="N3" s="5" t="s">
        <v>21</v>
      </c>
      <c r="O3" s="3" t="s">
        <v>20</v>
      </c>
      <c r="R3" s="30"/>
      <c r="S3" s="30"/>
      <c r="T3" s="30"/>
    </row>
    <row r="4" spans="1:23" ht="15" thickBot="1">
      <c r="A4" s="14" t="s">
        <v>22</v>
      </c>
      <c r="B4" s="3" t="s">
        <v>20</v>
      </c>
      <c r="C4" s="3" t="s">
        <v>20</v>
      </c>
      <c r="D4" s="5" t="s">
        <v>21</v>
      </c>
      <c r="E4" s="3" t="s">
        <v>23</v>
      </c>
      <c r="F4" s="3" t="s">
        <v>20</v>
      </c>
      <c r="G4" s="3" t="s">
        <v>20</v>
      </c>
      <c r="H4" s="5" t="s">
        <v>21</v>
      </c>
      <c r="I4" s="5" t="s">
        <v>21</v>
      </c>
      <c r="J4" s="3" t="s">
        <v>20</v>
      </c>
      <c r="K4" s="3" t="s">
        <v>20</v>
      </c>
      <c r="L4" s="5" t="s">
        <v>21</v>
      </c>
      <c r="M4" s="3" t="s">
        <v>20</v>
      </c>
      <c r="N4" s="3" t="s">
        <v>20</v>
      </c>
      <c r="O4" s="3" t="s">
        <v>20</v>
      </c>
      <c r="S4" s="30"/>
    </row>
    <row r="5" spans="1:23" ht="58.15" thickBot="1">
      <c r="A5" s="14" t="s">
        <v>24</v>
      </c>
      <c r="B5" s="4" t="s">
        <v>25</v>
      </c>
      <c r="C5" s="4" t="s">
        <v>25</v>
      </c>
      <c r="D5" s="4" t="s">
        <v>25</v>
      </c>
      <c r="E5" s="5" t="s">
        <v>21</v>
      </c>
      <c r="F5" s="3" t="s">
        <v>20</v>
      </c>
      <c r="G5" s="3" t="s">
        <v>20</v>
      </c>
      <c r="H5" s="3" t="s">
        <v>20</v>
      </c>
      <c r="I5" s="5" t="s">
        <v>21</v>
      </c>
      <c r="J5" s="3" t="s">
        <v>20</v>
      </c>
      <c r="K5" s="3" t="s">
        <v>20</v>
      </c>
      <c r="L5" s="4" t="s">
        <v>25</v>
      </c>
      <c r="M5" s="4" t="s">
        <v>25</v>
      </c>
      <c r="N5" s="4" t="s">
        <v>25</v>
      </c>
      <c r="O5" s="3" t="s">
        <v>20</v>
      </c>
      <c r="W5" s="19" t="s">
        <v>26</v>
      </c>
    </row>
    <row r="6" spans="1:23" ht="19.899999999999999" thickBot="1">
      <c r="A6" s="14" t="s">
        <v>27</v>
      </c>
      <c r="B6" s="3" t="s">
        <v>20</v>
      </c>
      <c r="C6" s="3" t="s">
        <v>20</v>
      </c>
      <c r="D6" s="3" t="s">
        <v>20</v>
      </c>
      <c r="E6" s="3" t="s">
        <v>20</v>
      </c>
      <c r="F6" s="3" t="s">
        <v>20</v>
      </c>
      <c r="G6" s="4" t="s">
        <v>28</v>
      </c>
      <c r="H6" s="5" t="s">
        <v>21</v>
      </c>
      <c r="I6" s="5" t="s">
        <v>21</v>
      </c>
      <c r="J6" s="5" t="s">
        <v>21</v>
      </c>
      <c r="K6" s="5" t="s">
        <v>21</v>
      </c>
      <c r="L6" s="5" t="s">
        <v>21</v>
      </c>
      <c r="M6" s="5" t="s">
        <v>21</v>
      </c>
      <c r="N6" s="5" t="s">
        <v>21</v>
      </c>
      <c r="O6" s="5" t="s">
        <v>21</v>
      </c>
      <c r="W6" s="19" t="s">
        <v>29</v>
      </c>
    </row>
    <row r="7" spans="1:23" ht="19.899999999999999" thickBot="1">
      <c r="A7" s="14" t="s">
        <v>30</v>
      </c>
      <c r="B7" s="3" t="s">
        <v>20</v>
      </c>
      <c r="C7" s="3" t="s">
        <v>20</v>
      </c>
      <c r="D7" s="5" t="s">
        <v>21</v>
      </c>
      <c r="E7" s="3" t="s">
        <v>20</v>
      </c>
      <c r="F7" s="3" t="s">
        <v>20</v>
      </c>
      <c r="G7" s="3" t="s">
        <v>20</v>
      </c>
      <c r="H7" s="3" t="s">
        <v>20</v>
      </c>
      <c r="I7" s="5" t="s">
        <v>21</v>
      </c>
      <c r="J7" s="3" t="s">
        <v>20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  <c r="W7" s="19" t="s">
        <v>29</v>
      </c>
    </row>
    <row r="8" spans="1:23" ht="19.899999999999999" thickBot="1">
      <c r="A8" s="14" t="s">
        <v>31</v>
      </c>
      <c r="B8" s="4" t="s">
        <v>25</v>
      </c>
      <c r="C8" s="4" t="s">
        <v>25</v>
      </c>
      <c r="D8" s="4" t="s">
        <v>25</v>
      </c>
      <c r="E8" s="3" t="s">
        <v>32</v>
      </c>
      <c r="F8" s="3" t="s">
        <v>20</v>
      </c>
      <c r="G8" s="5" t="s">
        <v>21</v>
      </c>
      <c r="H8" s="5" t="s">
        <v>21</v>
      </c>
      <c r="I8" s="5" t="s">
        <v>21</v>
      </c>
      <c r="J8" s="4" t="s">
        <v>33</v>
      </c>
      <c r="K8" s="4" t="s">
        <v>33</v>
      </c>
      <c r="L8" s="4" t="s">
        <v>33</v>
      </c>
      <c r="M8" s="4" t="s">
        <v>33</v>
      </c>
      <c r="N8" s="4" t="s">
        <v>33</v>
      </c>
      <c r="O8" s="4" t="s">
        <v>33</v>
      </c>
      <c r="W8" s="1"/>
    </row>
    <row r="9" spans="1:23" ht="15" thickBot="1">
      <c r="A9" s="14" t="s">
        <v>34</v>
      </c>
      <c r="B9" s="3" t="s">
        <v>20</v>
      </c>
      <c r="C9" s="4" t="s">
        <v>35</v>
      </c>
      <c r="D9" s="5" t="s">
        <v>21</v>
      </c>
      <c r="E9" s="5" t="s">
        <v>21</v>
      </c>
      <c r="F9" s="3" t="s">
        <v>20</v>
      </c>
      <c r="G9" s="3" t="s">
        <v>20</v>
      </c>
      <c r="H9" s="3" t="s">
        <v>20</v>
      </c>
      <c r="I9" s="5" t="s">
        <v>21</v>
      </c>
      <c r="J9" s="3" t="s">
        <v>20</v>
      </c>
      <c r="K9" s="3" t="s">
        <v>20</v>
      </c>
      <c r="L9" s="3" t="s">
        <v>20</v>
      </c>
      <c r="M9" s="3" t="s">
        <v>20</v>
      </c>
      <c r="N9" s="3" t="s">
        <v>20</v>
      </c>
      <c r="O9" s="3" t="s">
        <v>20</v>
      </c>
      <c r="W9" s="1"/>
    </row>
    <row r="10" spans="1:23" ht="15" thickBot="1">
      <c r="A10" s="14" t="s">
        <v>36</v>
      </c>
      <c r="B10" s="5" t="s">
        <v>21</v>
      </c>
      <c r="C10" s="5" t="s">
        <v>21</v>
      </c>
      <c r="D10" s="5" t="s">
        <v>21</v>
      </c>
      <c r="E10" s="5" t="s">
        <v>21</v>
      </c>
      <c r="F10" s="3" t="s">
        <v>20</v>
      </c>
      <c r="G10" s="5" t="s">
        <v>21</v>
      </c>
      <c r="H10" s="5" t="s">
        <v>21</v>
      </c>
      <c r="I10" s="5" t="s">
        <v>21</v>
      </c>
      <c r="J10" s="5" t="s">
        <v>21</v>
      </c>
      <c r="K10" s="5" t="s">
        <v>21</v>
      </c>
      <c r="L10" s="5" t="s">
        <v>21</v>
      </c>
      <c r="M10" s="5" t="s">
        <v>21</v>
      </c>
      <c r="N10" s="5" t="s">
        <v>21</v>
      </c>
      <c r="O10" s="5" t="s">
        <v>21</v>
      </c>
      <c r="W10" s="1"/>
    </row>
    <row r="11" spans="1:23" ht="19.899999999999999" thickBot="1">
      <c r="A11" s="14" t="s">
        <v>37</v>
      </c>
      <c r="B11" s="3" t="s">
        <v>20</v>
      </c>
      <c r="C11" s="3" t="s">
        <v>20</v>
      </c>
      <c r="D11" s="4" t="s">
        <v>38</v>
      </c>
      <c r="E11" s="3" t="s">
        <v>20</v>
      </c>
      <c r="F11" s="3" t="s">
        <v>20</v>
      </c>
      <c r="G11" s="3" t="s">
        <v>20</v>
      </c>
      <c r="H11" s="5" t="s">
        <v>21</v>
      </c>
      <c r="I11" s="5" t="s">
        <v>21</v>
      </c>
      <c r="J11" s="4" t="s">
        <v>33</v>
      </c>
      <c r="K11" s="4" t="s">
        <v>33</v>
      </c>
      <c r="L11" s="4" t="s">
        <v>33</v>
      </c>
      <c r="M11" s="4" t="s">
        <v>33</v>
      </c>
      <c r="N11" s="4" t="s">
        <v>33</v>
      </c>
      <c r="O11" s="4" t="s">
        <v>33</v>
      </c>
      <c r="W11" s="1"/>
    </row>
    <row r="12" spans="1:23" ht="29.45" thickBot="1">
      <c r="A12" s="14" t="s">
        <v>39</v>
      </c>
      <c r="B12" s="3" t="s">
        <v>20</v>
      </c>
      <c r="C12" s="4" t="s">
        <v>40</v>
      </c>
      <c r="D12" s="3" t="s">
        <v>20</v>
      </c>
      <c r="E12" s="4" t="s">
        <v>41</v>
      </c>
      <c r="F12" s="3" t="s">
        <v>20</v>
      </c>
      <c r="G12" s="3" t="s">
        <v>20</v>
      </c>
      <c r="H12" s="3" t="s">
        <v>20</v>
      </c>
      <c r="I12" s="5" t="s">
        <v>21</v>
      </c>
      <c r="J12" s="3" t="s">
        <v>20</v>
      </c>
      <c r="K12" s="3" t="s">
        <v>20</v>
      </c>
      <c r="L12" s="3" t="s">
        <v>20</v>
      </c>
      <c r="M12" s="3" t="s">
        <v>20</v>
      </c>
      <c r="N12" s="3" t="s">
        <v>20</v>
      </c>
      <c r="O12" s="3" t="s">
        <v>20</v>
      </c>
      <c r="W12" s="1"/>
    </row>
    <row r="13" spans="1:23" ht="15" thickBot="1">
      <c r="A13" s="14" t="s">
        <v>42</v>
      </c>
      <c r="B13" s="3" t="s">
        <v>20</v>
      </c>
      <c r="C13" s="3" t="s">
        <v>20</v>
      </c>
      <c r="D13" s="5" t="s">
        <v>21</v>
      </c>
      <c r="E13" s="5" t="s">
        <v>21</v>
      </c>
      <c r="F13" s="15"/>
      <c r="G13" s="15"/>
      <c r="H13" s="15"/>
      <c r="I13" s="15"/>
      <c r="J13" s="16"/>
      <c r="K13" s="16"/>
      <c r="L13" s="16"/>
      <c r="M13" s="16"/>
      <c r="N13" s="16"/>
      <c r="O13" s="16"/>
      <c r="W13" s="20" t="s">
        <v>43</v>
      </c>
    </row>
    <row r="14" spans="1:23" ht="29.45" thickBot="1">
      <c r="A14" s="14" t="s">
        <v>44</v>
      </c>
      <c r="B14" s="3" t="s">
        <v>20</v>
      </c>
      <c r="C14" s="3" t="s">
        <v>20</v>
      </c>
      <c r="D14" s="4" t="s">
        <v>45</v>
      </c>
      <c r="E14" s="3" t="s">
        <v>46</v>
      </c>
      <c r="F14" s="3" t="s">
        <v>20</v>
      </c>
      <c r="G14" s="3" t="s">
        <v>20</v>
      </c>
      <c r="H14" s="5" t="s">
        <v>21</v>
      </c>
      <c r="I14" s="5" t="s">
        <v>21</v>
      </c>
      <c r="J14" s="4" t="s">
        <v>47</v>
      </c>
      <c r="K14" s="4" t="s">
        <v>47</v>
      </c>
      <c r="L14" s="4" t="s">
        <v>47</v>
      </c>
      <c r="M14" s="4" t="s">
        <v>47</v>
      </c>
      <c r="N14" s="4" t="s">
        <v>47</v>
      </c>
      <c r="O14" s="4" t="s">
        <v>47</v>
      </c>
      <c r="W14" s="19" t="s">
        <v>48</v>
      </c>
    </row>
    <row r="15" spans="1:23" ht="15" thickBot="1">
      <c r="A15" s="14" t="s">
        <v>49</v>
      </c>
      <c r="B15" s="5" t="s">
        <v>21</v>
      </c>
      <c r="C15" s="5" t="s">
        <v>21</v>
      </c>
      <c r="D15" s="5" t="s">
        <v>21</v>
      </c>
      <c r="E15" s="5" t="s">
        <v>21</v>
      </c>
      <c r="F15" s="3" t="s">
        <v>20</v>
      </c>
      <c r="G15" s="5" t="s">
        <v>21</v>
      </c>
      <c r="H15" s="5" t="s">
        <v>21</v>
      </c>
      <c r="I15" s="5" t="s">
        <v>21</v>
      </c>
      <c r="J15" s="5" t="s">
        <v>21</v>
      </c>
      <c r="K15" s="5" t="s">
        <v>21</v>
      </c>
      <c r="L15" s="5" t="s">
        <v>21</v>
      </c>
      <c r="M15" s="5" t="s">
        <v>21</v>
      </c>
      <c r="N15" s="5" t="s">
        <v>21</v>
      </c>
      <c r="O15" s="5" t="s">
        <v>21</v>
      </c>
      <c r="W15" s="1"/>
    </row>
    <row r="16" spans="1:23" ht="15" thickBot="1">
      <c r="A16" s="14" t="s">
        <v>50</v>
      </c>
      <c r="B16" s="3" t="s">
        <v>20</v>
      </c>
      <c r="C16" s="3" t="s">
        <v>20</v>
      </c>
      <c r="D16" s="3" t="s">
        <v>20</v>
      </c>
      <c r="E16" s="3" t="s">
        <v>20</v>
      </c>
      <c r="F16" s="3" t="s">
        <v>20</v>
      </c>
      <c r="G16" s="3" t="s">
        <v>20</v>
      </c>
      <c r="H16" s="3" t="s">
        <v>20</v>
      </c>
      <c r="I16" s="5" t="s">
        <v>21</v>
      </c>
      <c r="J16" s="3" t="s">
        <v>20</v>
      </c>
      <c r="K16" s="3" t="s">
        <v>20</v>
      </c>
      <c r="L16" s="5" t="s">
        <v>21</v>
      </c>
      <c r="M16" s="5" t="s">
        <v>21</v>
      </c>
      <c r="N16" s="3" t="s">
        <v>20</v>
      </c>
      <c r="O16" s="3" t="s">
        <v>20</v>
      </c>
      <c r="W16" s="1"/>
    </row>
    <row r="17" spans="1:23" ht="39" thickBot="1">
      <c r="A17" s="14" t="s">
        <v>51</v>
      </c>
      <c r="B17" s="3" t="s">
        <v>20</v>
      </c>
      <c r="C17" s="3" t="s">
        <v>20</v>
      </c>
      <c r="D17" s="3" t="s">
        <v>20</v>
      </c>
      <c r="E17" s="3" t="s">
        <v>20</v>
      </c>
      <c r="F17" s="3" t="s">
        <v>20</v>
      </c>
      <c r="G17" s="3" t="s">
        <v>20</v>
      </c>
      <c r="H17" s="5" t="s">
        <v>21</v>
      </c>
      <c r="I17" s="5" t="s">
        <v>21</v>
      </c>
      <c r="J17" s="4" t="s">
        <v>52</v>
      </c>
      <c r="K17" s="4" t="s">
        <v>52</v>
      </c>
      <c r="L17" s="4" t="s">
        <v>52</v>
      </c>
      <c r="M17" s="4" t="s">
        <v>52</v>
      </c>
      <c r="N17" s="4" t="s">
        <v>52</v>
      </c>
      <c r="O17" s="4" t="s">
        <v>52</v>
      </c>
      <c r="W17" s="1"/>
    </row>
    <row r="18" spans="1:23" ht="29.45" thickBot="1">
      <c r="A18" s="14" t="s">
        <v>53</v>
      </c>
      <c r="B18" s="3" t="s">
        <v>20</v>
      </c>
      <c r="C18" s="3" t="s">
        <v>20</v>
      </c>
      <c r="D18" s="5" t="s">
        <v>21</v>
      </c>
      <c r="E18" s="3" t="s">
        <v>20</v>
      </c>
      <c r="F18" s="3" t="s">
        <v>20</v>
      </c>
      <c r="G18" s="3" t="s">
        <v>20</v>
      </c>
      <c r="H18" s="3" t="s">
        <v>20</v>
      </c>
      <c r="I18" s="3" t="s">
        <v>54</v>
      </c>
      <c r="J18" s="3" t="s">
        <v>20</v>
      </c>
      <c r="K18" s="3" t="s">
        <v>20</v>
      </c>
      <c r="L18" s="4" t="s">
        <v>33</v>
      </c>
      <c r="M18" s="4" t="s">
        <v>33</v>
      </c>
      <c r="N18" s="4" t="s">
        <v>33</v>
      </c>
      <c r="O18" s="3" t="s">
        <v>20</v>
      </c>
      <c r="W18" s="19" t="s">
        <v>55</v>
      </c>
    </row>
  </sheetData>
  <mergeCells count="5">
    <mergeCell ref="Q1:T1"/>
    <mergeCell ref="A1:A2"/>
    <mergeCell ref="B1:E1"/>
    <mergeCell ref="F1:I1"/>
    <mergeCell ref="J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AC62-9602-4221-9502-07FFC6F1EFDC}">
  <dimension ref="A1:R13"/>
  <sheetViews>
    <sheetView topLeftCell="B1" zoomScale="148" workbookViewId="0">
      <selection activeCell="H2" sqref="H2:L2"/>
    </sheetView>
  </sheetViews>
  <sheetFormatPr defaultColWidth="11.42578125" defaultRowHeight="14.45"/>
  <sheetData>
    <row r="1" spans="1:18" ht="15" thickBot="1">
      <c r="A1" s="38" t="s">
        <v>0</v>
      </c>
      <c r="B1" s="36" t="s">
        <v>1</v>
      </c>
      <c r="C1" s="37"/>
      <c r="D1" s="37"/>
      <c r="E1" s="13"/>
      <c r="F1" s="40" t="s">
        <v>2</v>
      </c>
      <c r="G1" s="41"/>
      <c r="H1" s="42" t="s">
        <v>3</v>
      </c>
      <c r="I1" s="43"/>
      <c r="J1" s="43"/>
      <c r="K1" s="43"/>
      <c r="L1" s="43"/>
      <c r="M1" s="44"/>
      <c r="N1" s="46" t="s">
        <v>56</v>
      </c>
      <c r="O1" s="37"/>
    </row>
    <row r="2" spans="1:18" ht="15" thickBot="1">
      <c r="A2" s="39"/>
      <c r="B2" s="6" t="s">
        <v>5</v>
      </c>
      <c r="C2" s="6" t="s">
        <v>6</v>
      </c>
      <c r="D2" s="6" t="s">
        <v>8</v>
      </c>
      <c r="E2" s="6" t="s">
        <v>57</v>
      </c>
      <c r="F2" s="6" t="s">
        <v>9</v>
      </c>
      <c r="G2" s="6" t="s">
        <v>10</v>
      </c>
      <c r="H2" s="17" t="s">
        <v>58</v>
      </c>
      <c r="I2" s="17" t="s">
        <v>59</v>
      </c>
      <c r="J2" s="17" t="s">
        <v>60</v>
      </c>
      <c r="K2" s="12" t="s">
        <v>61</v>
      </c>
      <c r="L2" s="18" t="s">
        <v>62</v>
      </c>
      <c r="M2" s="17" t="s">
        <v>63</v>
      </c>
      <c r="N2" s="18" t="s">
        <v>64</v>
      </c>
      <c r="O2" s="17" t="s">
        <v>65</v>
      </c>
      <c r="P2" s="17" t="s">
        <v>66</v>
      </c>
    </row>
    <row r="3" spans="1:18" ht="29.45" thickBot="1">
      <c r="A3" s="14" t="s">
        <v>49</v>
      </c>
      <c r="B3" s="5" t="s">
        <v>21</v>
      </c>
      <c r="C3" s="5" t="s">
        <v>21</v>
      </c>
      <c r="D3" s="5" t="s">
        <v>21</v>
      </c>
      <c r="E3" s="5" t="s">
        <v>21</v>
      </c>
      <c r="F3" s="3" t="s">
        <v>20</v>
      </c>
      <c r="G3" s="4" t="s">
        <v>67</v>
      </c>
      <c r="H3" s="3" t="s">
        <v>20</v>
      </c>
      <c r="I3" s="3" t="s">
        <v>20</v>
      </c>
      <c r="J3" s="3" t="s">
        <v>20</v>
      </c>
      <c r="K3" s="3" t="s">
        <v>20</v>
      </c>
      <c r="L3" s="3" t="s">
        <v>20</v>
      </c>
      <c r="M3" s="3" t="s">
        <v>20</v>
      </c>
      <c r="N3" s="3" t="s">
        <v>20</v>
      </c>
      <c r="O3" s="5" t="s">
        <v>21</v>
      </c>
      <c r="P3" s="5" t="s">
        <v>21</v>
      </c>
    </row>
    <row r="4" spans="1:18" ht="19.899999999999999" thickBot="1">
      <c r="A4" s="14" t="s">
        <v>68</v>
      </c>
      <c r="B4" s="3" t="s">
        <v>20</v>
      </c>
      <c r="C4" s="3" t="s">
        <v>20</v>
      </c>
      <c r="D4" s="3" t="s">
        <v>20</v>
      </c>
      <c r="E4" s="3" t="s">
        <v>20</v>
      </c>
      <c r="F4" s="3" t="s">
        <v>20</v>
      </c>
      <c r="G4" s="3" t="s">
        <v>20</v>
      </c>
      <c r="H4" s="3" t="s">
        <v>20</v>
      </c>
      <c r="I4" s="3" t="s">
        <v>20</v>
      </c>
      <c r="J4" s="3" t="s">
        <v>20</v>
      </c>
      <c r="K4" s="3" t="s">
        <v>20</v>
      </c>
      <c r="L4" s="3" t="s">
        <v>20</v>
      </c>
      <c r="M4" s="5" t="s">
        <v>69</v>
      </c>
      <c r="N4" s="4" t="s">
        <v>70</v>
      </c>
      <c r="O4" s="3" t="s">
        <v>20</v>
      </c>
      <c r="P4" s="5" t="s">
        <v>21</v>
      </c>
    </row>
    <row r="5" spans="1:18" ht="29.45" thickBot="1">
      <c r="A5" s="14" t="s">
        <v>71</v>
      </c>
      <c r="B5" s="3" t="s">
        <v>20</v>
      </c>
      <c r="C5" s="3" t="s">
        <v>20</v>
      </c>
      <c r="D5" s="3" t="s">
        <v>20</v>
      </c>
      <c r="E5" s="3" t="s">
        <v>20</v>
      </c>
      <c r="F5" s="3" t="s">
        <v>20</v>
      </c>
      <c r="G5" s="4" t="s">
        <v>67</v>
      </c>
      <c r="H5" s="3" t="s">
        <v>20</v>
      </c>
      <c r="I5" s="3" t="s">
        <v>20</v>
      </c>
      <c r="J5" s="3" t="s">
        <v>20</v>
      </c>
      <c r="K5" s="3" t="s">
        <v>20</v>
      </c>
      <c r="L5" s="3" t="s">
        <v>20</v>
      </c>
      <c r="M5" s="3" t="s">
        <v>20</v>
      </c>
      <c r="N5" s="4" t="s">
        <v>72</v>
      </c>
      <c r="O5" s="3" t="s">
        <v>20</v>
      </c>
      <c r="P5" s="3" t="s">
        <v>20</v>
      </c>
    </row>
    <row r="6" spans="1:18" ht="29.45" thickBot="1">
      <c r="A6" s="14" t="s">
        <v>73</v>
      </c>
      <c r="B6" s="3" t="s">
        <v>20</v>
      </c>
      <c r="C6" s="3" t="s">
        <v>20</v>
      </c>
      <c r="D6" s="3" t="s">
        <v>20</v>
      </c>
      <c r="E6" s="3" t="s">
        <v>20</v>
      </c>
      <c r="F6" s="3" t="s">
        <v>20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20</v>
      </c>
      <c r="M6" s="4" t="s">
        <v>74</v>
      </c>
      <c r="N6" s="4" t="s">
        <v>72</v>
      </c>
      <c r="O6" s="5" t="s">
        <v>21</v>
      </c>
      <c r="P6" s="3" t="s">
        <v>20</v>
      </c>
    </row>
    <row r="7" spans="1:18" ht="29.45" thickBot="1">
      <c r="A7" s="14" t="s">
        <v>75</v>
      </c>
      <c r="B7" s="5" t="s">
        <v>21</v>
      </c>
      <c r="C7" s="5" t="s">
        <v>21</v>
      </c>
      <c r="D7" s="5" t="s">
        <v>21</v>
      </c>
      <c r="E7" s="5" t="s">
        <v>21</v>
      </c>
      <c r="F7" s="3" t="s">
        <v>20</v>
      </c>
      <c r="G7" s="4" t="s">
        <v>67</v>
      </c>
      <c r="H7" s="3" t="s">
        <v>20</v>
      </c>
      <c r="I7" s="3" t="s">
        <v>20</v>
      </c>
      <c r="J7" s="3" t="s">
        <v>20</v>
      </c>
      <c r="K7" s="3" t="s">
        <v>20</v>
      </c>
      <c r="L7" s="3" t="s">
        <v>20</v>
      </c>
      <c r="M7" s="5" t="s">
        <v>21</v>
      </c>
      <c r="N7" s="3" t="s">
        <v>20</v>
      </c>
      <c r="O7" s="5" t="s">
        <v>21</v>
      </c>
      <c r="P7" s="5" t="s">
        <v>21</v>
      </c>
    </row>
    <row r="8" spans="1:18" ht="29.45" thickBot="1">
      <c r="A8" s="14" t="s">
        <v>76</v>
      </c>
      <c r="B8" s="5" t="s">
        <v>21</v>
      </c>
      <c r="C8" s="5" t="s">
        <v>21</v>
      </c>
      <c r="D8" s="5" t="s">
        <v>21</v>
      </c>
      <c r="E8" s="2" t="s">
        <v>77</v>
      </c>
      <c r="F8" s="3" t="s">
        <v>20</v>
      </c>
      <c r="G8" s="5" t="s">
        <v>21</v>
      </c>
      <c r="H8" s="3" t="s">
        <v>20</v>
      </c>
      <c r="I8" s="3" t="s">
        <v>20</v>
      </c>
      <c r="J8" s="3" t="s">
        <v>20</v>
      </c>
      <c r="K8" s="3" t="s">
        <v>20</v>
      </c>
      <c r="L8" s="3" t="s">
        <v>20</v>
      </c>
      <c r="M8" s="5" t="s">
        <v>21</v>
      </c>
      <c r="N8" s="4" t="s">
        <v>78</v>
      </c>
      <c r="O8" s="5" t="s">
        <v>21</v>
      </c>
      <c r="P8" s="5" t="s">
        <v>21</v>
      </c>
    </row>
    <row r="10" spans="1:18" ht="60.6" customHeight="1">
      <c r="A10" s="47" t="s">
        <v>79</v>
      </c>
      <c r="B10" s="53"/>
      <c r="C10" s="53"/>
      <c r="D10" s="53"/>
    </row>
    <row r="11" spans="1:18" ht="15" thickBot="1"/>
    <row r="12" spans="1:18" ht="15" thickBot="1">
      <c r="D12" s="42" t="s">
        <v>56</v>
      </c>
      <c r="E12" s="43"/>
      <c r="F12" s="44"/>
      <c r="G12" s="45" t="s">
        <v>1</v>
      </c>
      <c r="H12" s="45"/>
      <c r="I12" s="45"/>
      <c r="J12" s="35"/>
      <c r="K12" s="45" t="s">
        <v>2</v>
      </c>
      <c r="L12" s="45"/>
      <c r="M12" s="45" t="s">
        <v>3</v>
      </c>
      <c r="N12" s="45"/>
      <c r="O12" s="45"/>
      <c r="P12" s="45"/>
      <c r="Q12" s="45"/>
      <c r="R12" s="45"/>
    </row>
    <row r="13" spans="1:18" ht="15" thickBot="1">
      <c r="D13" s="35" t="s">
        <v>64</v>
      </c>
      <c r="E13" s="35" t="s">
        <v>65</v>
      </c>
      <c r="F13" s="35" t="s">
        <v>66</v>
      </c>
      <c r="G13" s="35" t="s">
        <v>5</v>
      </c>
      <c r="H13" s="35" t="s">
        <v>6</v>
      </c>
      <c r="I13" s="35" t="s">
        <v>8</v>
      </c>
      <c r="J13" s="35" t="s">
        <v>57</v>
      </c>
      <c r="K13" s="35" t="s">
        <v>9</v>
      </c>
      <c r="L13" s="35" t="s">
        <v>10</v>
      </c>
      <c r="M13" s="35" t="s">
        <v>58</v>
      </c>
      <c r="N13" s="35" t="s">
        <v>59</v>
      </c>
      <c r="O13" s="35" t="s">
        <v>60</v>
      </c>
      <c r="P13" s="35" t="s">
        <v>61</v>
      </c>
      <c r="Q13" s="35" t="s">
        <v>62</v>
      </c>
      <c r="R13" s="35" t="s">
        <v>63</v>
      </c>
    </row>
  </sheetData>
  <mergeCells count="10">
    <mergeCell ref="G12:I12"/>
    <mergeCell ref="K12:L12"/>
    <mergeCell ref="M12:R12"/>
    <mergeCell ref="D12:F12"/>
    <mergeCell ref="N1:O1"/>
    <mergeCell ref="A10:D10"/>
    <mergeCell ref="A1:A2"/>
    <mergeCell ref="B1:D1"/>
    <mergeCell ref="F1:G1"/>
    <mergeCell ref="H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F727-164C-4721-A06E-A0FD02252D25}">
  <dimension ref="A1:L15"/>
  <sheetViews>
    <sheetView zoomScale="123" workbookViewId="0">
      <selection activeCell="D17" sqref="D17"/>
    </sheetView>
  </sheetViews>
  <sheetFormatPr defaultColWidth="11.42578125" defaultRowHeight="14.45"/>
  <cols>
    <col min="1" max="1" width="11" bestFit="1" customWidth="1"/>
    <col min="2" max="2" width="32.7109375" bestFit="1" customWidth="1"/>
    <col min="3" max="3" width="28.5703125" bestFit="1" customWidth="1"/>
    <col min="4" max="4" width="31.28515625" bestFit="1" customWidth="1"/>
    <col min="5" max="6" width="65" bestFit="1" customWidth="1"/>
    <col min="7" max="7" width="27.28515625" bestFit="1" customWidth="1"/>
    <col min="8" max="8" width="23.7109375" bestFit="1" customWidth="1"/>
    <col min="9" max="9" width="32.28515625" bestFit="1" customWidth="1"/>
    <col min="10" max="10" width="32.42578125" bestFit="1" customWidth="1"/>
    <col min="11" max="11" width="49.140625" bestFit="1" customWidth="1"/>
    <col min="12" max="12" width="45.7109375" bestFit="1" customWidth="1"/>
  </cols>
  <sheetData>
    <row r="1" spans="1:12" ht="15" thickBot="1">
      <c r="A1" s="22" t="str">
        <f>"From \ To"</f>
        <v>From \ To</v>
      </c>
      <c r="B1" s="23" t="str">
        <f>"Pandas"</f>
        <v>Pandas</v>
      </c>
      <c r="C1" s="23" t="str">
        <f>"Polars"</f>
        <v>Polars</v>
      </c>
      <c r="D1" s="23" t="str">
        <f>"NumPy"</f>
        <v>NumPy</v>
      </c>
      <c r="E1" s="23" t="str">
        <f>"PyTorch"</f>
        <v>PyTorch</v>
      </c>
      <c r="F1" s="23" t="str">
        <f>"TensorFlow"</f>
        <v>TensorFlow</v>
      </c>
      <c r="G1" s="23" t="str">
        <f>"XArray"</f>
        <v>XArray</v>
      </c>
      <c r="H1" s="23" t="str">
        <f>"PyArrow"</f>
        <v>PyArrow</v>
      </c>
      <c r="I1" s="23" t="str">
        <f>"Dask"</f>
        <v>Dask</v>
      </c>
      <c r="J1" s="23" t="str">
        <f>"DuckDB"</f>
        <v>DuckDB</v>
      </c>
      <c r="K1" s="23" t="str">
        <f>"Ray Dataset"</f>
        <v>Ray Dataset</v>
      </c>
      <c r="L1" s="27" t="str">
        <f>"cuDF"</f>
        <v>cuDF</v>
      </c>
    </row>
    <row r="2" spans="1:12">
      <c r="A2" s="28" t="str">
        <f>"Pandas"</f>
        <v>Pandas</v>
      </c>
      <c r="B2" s="31"/>
      <c r="C2" s="32" t="str">
        <f>"pl.from_pandas(df)"</f>
        <v>pl.from_pandas(df)</v>
      </c>
      <c r="D2" s="32" t="str">
        <f>"df.to_numpy() (3,4) / df.values (3,4)"</f>
        <v>df.to_numpy() (3,4) / df.values (3,4)</v>
      </c>
      <c r="E2" s="32" t="str">
        <f>"torch.from_numpy(df.to_numpy()) (1,2,3)"</f>
        <v>torch.from_numpy(df.to_numpy()) (1,2,3)</v>
      </c>
      <c r="F2" s="32" t="str">
        <f>"tf.constant(df.to_numpy()) (3,6)"</f>
        <v>tf.constant(df.to_numpy()) (3,6)</v>
      </c>
      <c r="G2" s="32" t="str">
        <f>"xr.Dataset.from_dataframe(df)"</f>
        <v>xr.Dataset.from_dataframe(df)</v>
      </c>
      <c r="H2" s="32" t="str">
        <f>"pa.Table.from_pandas(df)"</f>
        <v>pa.Table.from_pandas(df)</v>
      </c>
      <c r="I2" s="32" t="str">
        <f>"dd.from_pandas(df, n)"</f>
        <v>dd.from_pandas(df, n)</v>
      </c>
      <c r="J2" s="32" t="str">
        <f>"duckdb.from_df(df)"</f>
        <v>duckdb.from_df(df)</v>
      </c>
      <c r="K2" s="32" t="str">
        <f>"ray.data.from_pandas(df)"</f>
        <v>ray.data.from_pandas(df)</v>
      </c>
      <c r="L2" s="34" t="str">
        <f>"cudf.from_pandas(df)"</f>
        <v>cudf.from_pandas(df)</v>
      </c>
    </row>
    <row r="3" spans="1:12">
      <c r="A3" s="21" t="str">
        <f>"Polars"</f>
        <v>Polars</v>
      </c>
      <c r="B3" s="32" t="str">
        <f>"df.to_pandas()"</f>
        <v>df.to_pandas()</v>
      </c>
      <c r="C3" s="31"/>
      <c r="D3" s="32" t="str">
        <f>"df.to_numpy() (3)"</f>
        <v>df.to_numpy() (3)</v>
      </c>
      <c r="E3" s="24" t="str">
        <f>"via pandas"</f>
        <v>via pandas</v>
      </c>
      <c r="F3" s="24" t="str">
        <f>"via pandas"</f>
        <v>via pandas</v>
      </c>
      <c r="G3" s="24" t="str">
        <f>"via pandas"</f>
        <v>via pandas</v>
      </c>
      <c r="H3" s="32" t="str">
        <f>"pl.from_arrow(table)"</f>
        <v>pl.from_arrow(table)</v>
      </c>
      <c r="I3" s="32" t="str">
        <f>"pl.from_pandas(df.to_pandas())"</f>
        <v>pl.from_pandas(df.to_pandas())</v>
      </c>
      <c r="J3" s="24" t="str">
        <f>"via pandas"</f>
        <v>via pandas</v>
      </c>
      <c r="K3" s="32" t="str">
        <f>"ray.data.from_pandas(df.to_pandas())"</f>
        <v>ray.data.from_pandas(df.to_pandas())</v>
      </c>
      <c r="L3" s="34" t="str">
        <f>"cudf.from_pandas(df.to_pandas())"</f>
        <v>cudf.from_pandas(df.to_pandas())</v>
      </c>
    </row>
    <row r="4" spans="1:12">
      <c r="A4" s="21" t="str">
        <f>"NumPy"</f>
        <v>NumPy</v>
      </c>
      <c r="B4" s="32" t="str">
        <f>"pd.DataFrame(arr)"</f>
        <v>pd.DataFrame(arr)</v>
      </c>
      <c r="C4" s="32" t="str">
        <f>"pl.DataFrame(arr) (shape)"</f>
        <v>pl.DataFrame(arr) (shape)</v>
      </c>
      <c r="D4" s="31"/>
      <c r="E4" s="32" t="str">
        <f>"torch.from_numpy(arr) (1,2)"</f>
        <v>torch.from_numpy(arr) (1,2)</v>
      </c>
      <c r="F4" s="32" t="str">
        <f>"tf.constant(arr)"</f>
        <v>tf.constant(arr)</v>
      </c>
      <c r="G4" s="32" t="str">
        <f>"xr.DataArray(arr)"</f>
        <v>xr.DataArray(arr)</v>
      </c>
      <c r="H4" s="24" t="str">
        <f>"via pandas"</f>
        <v>via pandas</v>
      </c>
      <c r="I4" s="32" t="str">
        <f>"da.from_array(arr)"</f>
        <v>da.from_array(arr)</v>
      </c>
      <c r="J4" s="32" t="str">
        <f>"duckdb.from_df(pd.DataFrame(arr))"</f>
        <v>duckdb.from_df(pd.DataFrame(arr))</v>
      </c>
      <c r="K4" s="32" t="str">
        <f>"ray.data.from_numpy(arr)"</f>
        <v>ray.data.from_numpy(arr)</v>
      </c>
      <c r="L4" s="34" t="str">
        <f>"cudf.DataFrame(arr) (3)"</f>
        <v>cudf.DataFrame(arr) (3)</v>
      </c>
    </row>
    <row r="5" spans="1:12">
      <c r="A5" s="21" t="str">
        <f>"PyTorch"</f>
        <v>PyTorch</v>
      </c>
      <c r="B5" s="32" t="str">
        <f>"pd.DataFrame(tensor.numpy()) (2,3)"</f>
        <v>pd.DataFrame(tensor.numpy()) (2,3)</v>
      </c>
      <c r="C5" s="24" t="str">
        <f>"via pandas"</f>
        <v>via pandas</v>
      </c>
      <c r="D5" s="32" t="str">
        <f>"tensor.numpy() (2)"</f>
        <v>tensor.numpy() (2)</v>
      </c>
      <c r="E5" s="31"/>
      <c r="F5" s="32" t="str">
        <f>"tf.experimental.dlpack.from_dlpack(torch.utils.dlpack.to_dlpack(tensor))"</f>
        <v>tf.experimental.dlpack.from_dlpack(torch.utils.dlpack.to_dlpack(tensor))</v>
      </c>
      <c r="G5" s="32" t="str">
        <f>"xr.DataArray(tensor.numpy())"</f>
        <v>xr.DataArray(tensor.numpy())</v>
      </c>
      <c r="H5" s="24" t="str">
        <f>"via pandas"</f>
        <v>via pandas</v>
      </c>
      <c r="I5" s="24" t="str">
        <f t="shared" ref="I5:J7" si="0">"via pandas"</f>
        <v>via pandas</v>
      </c>
      <c r="J5" s="24" t="str">
        <f t="shared" si="0"/>
        <v>via pandas</v>
      </c>
      <c r="K5" s="32" t="str">
        <f>"ray.data.from_pandas(pd.DataFrame(tensor.numpy()))"</f>
        <v>ray.data.from_pandas(pd.DataFrame(tensor.numpy()))</v>
      </c>
      <c r="L5" s="34" t="str">
        <f>"cudf.from_pandas(pd.DataFrame(tensor.numpy()))"</f>
        <v>cudf.from_pandas(pd.DataFrame(tensor.numpy()))</v>
      </c>
    </row>
    <row r="6" spans="1:12">
      <c r="A6" s="21" t="str">
        <f>"TensorFlow"</f>
        <v>TensorFlow</v>
      </c>
      <c r="B6" s="32" t="str">
        <f>"pd.DataFrame(tensor.numpy()) (2,3)"</f>
        <v>pd.DataFrame(tensor.numpy()) (2,3)</v>
      </c>
      <c r="C6" s="24" t="str">
        <f>"via pandas"</f>
        <v>via pandas</v>
      </c>
      <c r="D6" s="32" t="str">
        <f>"tensor.numpy() (2)"</f>
        <v>tensor.numpy() (2)</v>
      </c>
      <c r="E6" s="32" t="str">
        <f>"torch.utils.dlpack.from_dlpack(tf.experimental.dlpack.to_dlpack(tensor))"</f>
        <v>torch.utils.dlpack.from_dlpack(tf.experimental.dlpack.to_dlpack(tensor))</v>
      </c>
      <c r="F6" s="31"/>
      <c r="G6" s="32" t="str">
        <f>"xr.DataArray(tensor.numpy())"</f>
        <v>xr.DataArray(tensor.numpy())</v>
      </c>
      <c r="H6" s="24" t="str">
        <f>"via pandas"</f>
        <v>via pandas</v>
      </c>
      <c r="I6" s="24" t="str">
        <f t="shared" si="0"/>
        <v>via pandas</v>
      </c>
      <c r="J6" s="24" t="str">
        <f t="shared" si="0"/>
        <v>via pandas</v>
      </c>
      <c r="K6" s="32" t="str">
        <f>"ray.data.from_pandas(pd.DataFrame(tensor.numpy()))"</f>
        <v>ray.data.from_pandas(pd.DataFrame(tensor.numpy()))</v>
      </c>
      <c r="L6" s="34" t="str">
        <f>"cudf.from_pandas(pd.DataFrame(tensor.numpy()))"</f>
        <v>cudf.from_pandas(pd.DataFrame(tensor.numpy()))</v>
      </c>
    </row>
    <row r="7" spans="1:12">
      <c r="A7" s="21" t="str">
        <f>"XArray"</f>
        <v>XArray</v>
      </c>
      <c r="B7" s="32" t="str">
        <f>"ds.to_dataframe()"</f>
        <v>ds.to_dataframe()</v>
      </c>
      <c r="C7" s="24" t="str">
        <f>"via pandas"</f>
        <v>via pandas</v>
      </c>
      <c r="D7" s="32" t="str">
        <f>"ds.values"</f>
        <v>ds.values</v>
      </c>
      <c r="E7" s="32" t="str">
        <f>"torch.from_numpy(ds.values) (1,2)"</f>
        <v>torch.from_numpy(ds.values) (1,2)</v>
      </c>
      <c r="F7" s="32" t="str">
        <f>"tf.constant(ds.values) (2)"</f>
        <v>tf.constant(ds.values) (2)</v>
      </c>
      <c r="G7" s="31"/>
      <c r="H7" s="24" t="str">
        <f>"via pandas"</f>
        <v>via pandas</v>
      </c>
      <c r="I7" s="24" t="str">
        <f t="shared" si="0"/>
        <v>via pandas</v>
      </c>
      <c r="J7" s="24" t="str">
        <f t="shared" si="0"/>
        <v>via pandas</v>
      </c>
      <c r="K7" s="24" t="str">
        <f>"via pandas"</f>
        <v>via pandas</v>
      </c>
      <c r="L7" s="25" t="str">
        <f>"via pandas"</f>
        <v>via pandas</v>
      </c>
    </row>
    <row r="8" spans="1:12">
      <c r="A8" s="21" t="str">
        <f>"PyArrow"</f>
        <v>PyArrow</v>
      </c>
      <c r="B8" s="32" t="str">
        <f>"table.to_pandas()"</f>
        <v>table.to_pandas()</v>
      </c>
      <c r="C8" s="32" t="str">
        <f>"pl.from_arrow(table)"</f>
        <v>pl.from_arrow(table)</v>
      </c>
      <c r="D8" s="24" t="str">
        <f>"via pandas"</f>
        <v>via pandas</v>
      </c>
      <c r="E8" s="24" t="str">
        <f>"via pandas"</f>
        <v>via pandas</v>
      </c>
      <c r="F8" s="24" t="str">
        <f>"via pandas"</f>
        <v>via pandas</v>
      </c>
      <c r="G8" s="24" t="str">
        <f>"via pandas"</f>
        <v>via pandas</v>
      </c>
      <c r="H8" s="31"/>
      <c r="I8" s="32" t="str">
        <f>"dd.from_pandas(table.to_pandas())"</f>
        <v>dd.from_pandas(table.to_pandas())</v>
      </c>
      <c r="J8" s="32" t="str">
        <f>"duckdb.from_arrow(table)"</f>
        <v>duckdb.from_arrow(table)</v>
      </c>
      <c r="K8" s="32" t="str">
        <f>"ray.data.from_arrow(table)"</f>
        <v>ray.data.from_arrow(table)</v>
      </c>
      <c r="L8" s="34" t="str">
        <f>"cudf.DataFrame.from_arrow(table)"</f>
        <v>cudf.DataFrame.from_arrow(table)</v>
      </c>
    </row>
    <row r="9" spans="1:12">
      <c r="A9" s="21" t="str">
        <f>"Dask"</f>
        <v>Dask</v>
      </c>
      <c r="B9" s="32" t="str">
        <f>"ddf.compute()"</f>
        <v>ddf.compute()</v>
      </c>
      <c r="C9" s="32" t="str">
        <f>"pl.from_pandas(ddf.compute())"</f>
        <v>pl.from_pandas(ddf.compute())</v>
      </c>
      <c r="D9" s="32" t="str">
        <f>"ddf.to_numpy() (3,4)"</f>
        <v>ddf.to_numpy() (3,4)</v>
      </c>
      <c r="E9" s="24" t="str">
        <f>"via pandas"</f>
        <v>via pandas</v>
      </c>
      <c r="F9" s="24" t="str">
        <f>"via pandas"</f>
        <v>via pandas</v>
      </c>
      <c r="G9" s="24" t="str">
        <f>"via pandas"</f>
        <v>via pandas</v>
      </c>
      <c r="H9" s="24" t="str">
        <f>"via pandas"</f>
        <v>via pandas</v>
      </c>
      <c r="I9" s="31"/>
      <c r="J9" s="24" t="str">
        <f>"via pandas"</f>
        <v>via pandas</v>
      </c>
      <c r="K9" s="32" t="str">
        <f>"ray.data.from_pandas(ddf.compute())"</f>
        <v>ray.data.from_pandas(ddf.compute())</v>
      </c>
      <c r="L9" s="34" t="str">
        <f>"cudf.from_pandas(ddf.compute())"</f>
        <v>cudf.from_pandas(ddf.compute())</v>
      </c>
    </row>
    <row r="10" spans="1:12">
      <c r="A10" s="21" t="str">
        <f>"DuckDB"</f>
        <v>DuckDB</v>
      </c>
      <c r="B10" s="32" t="str">
        <f>"rel.to_df()"</f>
        <v>rel.to_df()</v>
      </c>
      <c r="C10" s="24" t="str">
        <f>"via pandas"</f>
        <v>via pandas</v>
      </c>
      <c r="D10" s="24" t="str">
        <f>"via pandas"</f>
        <v>via pandas</v>
      </c>
      <c r="E10" s="24" t="str">
        <f>"via pandas"</f>
        <v>via pandas</v>
      </c>
      <c r="F10" s="24" t="str">
        <f>"via pandas"</f>
        <v>via pandas</v>
      </c>
      <c r="G10" s="24" t="str">
        <f>"via pandas"</f>
        <v>via pandas</v>
      </c>
      <c r="H10" s="32" t="str">
        <f>"rel.to_arrow()"</f>
        <v>rel.to_arrow()</v>
      </c>
      <c r="I10" s="24" t="str">
        <f>"via pandas"</f>
        <v>via pandas</v>
      </c>
      <c r="J10" s="31"/>
      <c r="K10" s="32" t="str">
        <f>"ray.data.from_arrow(rel.to_arrow())"</f>
        <v>ray.data.from_arrow(rel.to_arrow())</v>
      </c>
      <c r="L10" s="34" t="str">
        <f>"cudf.from_pandas(rel.to_df())"</f>
        <v>cudf.from_pandas(rel.to_df())</v>
      </c>
    </row>
    <row r="11" spans="1:12">
      <c r="A11" s="21" t="str">
        <f>"Ray DS"</f>
        <v>Ray DS</v>
      </c>
      <c r="B11" s="32" t="str">
        <f>"ds.to_pandas()"</f>
        <v>ds.to_pandas()</v>
      </c>
      <c r="C11" s="24" t="str">
        <f>"via pandas"</f>
        <v>via pandas</v>
      </c>
      <c r="D11" s="32" t="str">
        <f>"ds.to_numpy() (3)"</f>
        <v>ds.to_numpy() (3)</v>
      </c>
      <c r="E11" s="24" t="str">
        <f>"via pandas"</f>
        <v>via pandas</v>
      </c>
      <c r="F11" s="24" t="str">
        <f>"via pandas"</f>
        <v>via pandas</v>
      </c>
      <c r="G11" s="24" t="str">
        <f>"via pandas"</f>
        <v>via pandas</v>
      </c>
      <c r="H11" s="32" t="str">
        <f>"ds.to_arrow()"</f>
        <v>ds.to_arrow()</v>
      </c>
      <c r="I11" s="24" t="str">
        <f>"via pandas"</f>
        <v>via pandas</v>
      </c>
      <c r="J11" s="32" t="str">
        <f>"duckdb.from_arrow(ds.to_arrow())"</f>
        <v>duckdb.from_arrow(ds.to_arrow())</v>
      </c>
      <c r="K11" s="31"/>
      <c r="L11" s="34" t="str">
        <f>"cudf.from_pandas(ds.to_pandas())"</f>
        <v>cudf.from_pandas(ds.to_pandas())</v>
      </c>
    </row>
    <row r="12" spans="1:12" ht="15" thickBot="1">
      <c r="A12" s="29" t="str">
        <f>"cuDF"</f>
        <v>cuDF</v>
      </c>
      <c r="B12" s="33" t="str">
        <f>"gdf.to_pandas()"</f>
        <v>gdf.to_pandas()</v>
      </c>
      <c r="C12" s="26" t="str">
        <f>"via pandas"</f>
        <v>via pandas</v>
      </c>
      <c r="D12" s="33" t="str">
        <f>"gdf.to_numpy() (3)"</f>
        <v>gdf.to_numpy() (3)</v>
      </c>
      <c r="E12" s="33" t="str">
        <f>"torch.tensor(gdf.to_numpy()) (2,3)"</f>
        <v>torch.tensor(gdf.to_numpy()) (2,3)</v>
      </c>
      <c r="F12" s="33" t="str">
        <f>"tf.constant(gdf.to_numpy()) (2,3,6)"</f>
        <v>tf.constant(gdf.to_numpy()) (2,3,6)</v>
      </c>
      <c r="G12" s="26" t="str">
        <f>"via pandas"</f>
        <v>via pandas</v>
      </c>
      <c r="H12" s="33" t="str">
        <f>"gdf.to_arrow()"</f>
        <v>gdf.to_arrow()</v>
      </c>
      <c r="I12" s="26" t="str">
        <f>"via pandas"</f>
        <v>via pandas</v>
      </c>
      <c r="J12" s="26" t="str">
        <f>"via pandas"</f>
        <v>via pandas</v>
      </c>
      <c r="K12" s="33" t="str">
        <f>"ray.data.from_pandas(gdf.to_pandas())"</f>
        <v>ray.data.from_pandas(gdf.to_pandas())</v>
      </c>
      <c r="L12" s="31"/>
    </row>
    <row r="14" spans="1:12">
      <c r="A14" t="s">
        <v>4</v>
      </c>
    </row>
    <row r="15" spans="1:12" ht="109.15" customHeight="1">
      <c r="A15" s="47" t="s">
        <v>80</v>
      </c>
      <c r="B15" s="53"/>
      <c r="C15" s="53"/>
      <c r="D15" s="53"/>
    </row>
  </sheetData>
  <mergeCells count="1">
    <mergeCell ref="A15:D15"/>
  </mergeCells>
  <conditionalFormatting sqref="A1:XFD14 A15 E15:XFD15 A16:XFD1048576">
    <cfRule type="expression" dxfId="2" priority="1">
      <formula>A1="via pandas"</formula>
    </cfRule>
    <cfRule type="expression" dxfId="1" priority="2">
      <formula>A1="direct"</formula>
    </cfRule>
  </conditionalFormatting>
  <conditionalFormatting sqref="B2:L12">
    <cfRule type="expression" dxfId="0" priority="3">
      <formula>"""direct"""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B9A7-E867-4820-B029-139D7BDF17F3}">
  <dimension ref="A1:Y20"/>
  <sheetViews>
    <sheetView tabSelected="1" workbookViewId="0">
      <selection activeCell="E19" sqref="E19"/>
    </sheetView>
  </sheetViews>
  <sheetFormatPr defaultColWidth="11.42578125" defaultRowHeight="14.45"/>
  <sheetData>
    <row r="1" spans="1:22" ht="15" thickBot="1">
      <c r="A1" s="51" t="s">
        <v>0</v>
      </c>
      <c r="B1" s="48" t="s">
        <v>81</v>
      </c>
      <c r="C1" s="49"/>
      <c r="D1" s="49"/>
      <c r="E1" s="49"/>
      <c r="F1" s="49"/>
      <c r="G1" s="50"/>
      <c r="H1" s="48" t="s">
        <v>82</v>
      </c>
      <c r="I1" s="49"/>
      <c r="J1" s="49"/>
      <c r="K1" s="49"/>
      <c r="L1" s="49"/>
      <c r="M1" s="49"/>
      <c r="N1" s="49"/>
      <c r="O1" s="50"/>
      <c r="P1" s="48" t="s">
        <v>83</v>
      </c>
      <c r="Q1" s="49"/>
      <c r="R1" s="49"/>
      <c r="S1" s="50"/>
      <c r="T1" s="48" t="s">
        <v>84</v>
      </c>
      <c r="U1" s="49"/>
      <c r="V1" s="50"/>
    </row>
    <row r="2" spans="1:22" ht="29.45" thickBot="1">
      <c r="A2" s="52"/>
      <c r="B2" s="7" t="s">
        <v>85</v>
      </c>
      <c r="C2" s="7" t="s">
        <v>86</v>
      </c>
      <c r="D2" s="7" t="s">
        <v>87</v>
      </c>
      <c r="E2" s="7" t="s">
        <v>88</v>
      </c>
      <c r="F2" s="7" t="s">
        <v>89</v>
      </c>
      <c r="G2" s="7" t="s">
        <v>90</v>
      </c>
      <c r="H2" s="7" t="s">
        <v>91</v>
      </c>
      <c r="I2" s="7" t="s">
        <v>92</v>
      </c>
      <c r="J2" s="7" t="s">
        <v>93</v>
      </c>
      <c r="K2" s="7" t="s">
        <v>94</v>
      </c>
      <c r="L2" s="7" t="s">
        <v>95</v>
      </c>
      <c r="M2" s="7" t="s">
        <v>96</v>
      </c>
      <c r="N2" s="7" t="s">
        <v>97</v>
      </c>
      <c r="O2" s="7" t="s">
        <v>98</v>
      </c>
      <c r="P2" s="7" t="s">
        <v>99</v>
      </c>
      <c r="Q2" s="7" t="s">
        <v>100</v>
      </c>
      <c r="R2" s="7" t="s">
        <v>101</v>
      </c>
      <c r="S2" s="7" t="s">
        <v>102</v>
      </c>
      <c r="T2" s="7" t="s">
        <v>103</v>
      </c>
      <c r="U2" s="7" t="s">
        <v>9</v>
      </c>
      <c r="V2" s="7" t="s">
        <v>104</v>
      </c>
    </row>
    <row r="3" spans="1:22" ht="15" thickBot="1">
      <c r="A3" s="8" t="s">
        <v>105</v>
      </c>
      <c r="B3" s="9" t="s">
        <v>106</v>
      </c>
      <c r="C3" s="9" t="s">
        <v>106</v>
      </c>
      <c r="D3" s="10" t="s">
        <v>21</v>
      </c>
      <c r="E3" s="10" t="s">
        <v>21</v>
      </c>
      <c r="F3" s="9" t="s">
        <v>106</v>
      </c>
      <c r="G3" s="9" t="s">
        <v>106</v>
      </c>
      <c r="H3" s="11" t="s">
        <v>20</v>
      </c>
      <c r="I3" s="10" t="s">
        <v>21</v>
      </c>
      <c r="J3" s="9" t="s">
        <v>106</v>
      </c>
      <c r="K3" s="10" t="s">
        <v>21</v>
      </c>
      <c r="L3" s="10" t="s">
        <v>21</v>
      </c>
      <c r="M3" s="9" t="s">
        <v>106</v>
      </c>
      <c r="N3" s="11" t="s">
        <v>20</v>
      </c>
      <c r="O3" s="9" t="s">
        <v>106</v>
      </c>
      <c r="P3" s="11" t="s">
        <v>20</v>
      </c>
      <c r="Q3" s="11" t="s">
        <v>20</v>
      </c>
      <c r="R3" s="9" t="s">
        <v>106</v>
      </c>
      <c r="S3" s="11" t="s">
        <v>20</v>
      </c>
      <c r="T3" s="9" t="s">
        <v>106</v>
      </c>
      <c r="U3" s="11" t="s">
        <v>20</v>
      </c>
      <c r="V3" s="11" t="s">
        <v>20</v>
      </c>
    </row>
    <row r="4" spans="1:22" ht="15" thickBot="1">
      <c r="A4" s="8" t="s">
        <v>27</v>
      </c>
      <c r="B4" s="10" t="s">
        <v>21</v>
      </c>
      <c r="C4" s="10" t="s">
        <v>21</v>
      </c>
      <c r="D4" s="11" t="s">
        <v>20</v>
      </c>
      <c r="E4" s="9" t="s">
        <v>106</v>
      </c>
      <c r="F4" s="9" t="s">
        <v>106</v>
      </c>
      <c r="G4" s="11" t="s">
        <v>20</v>
      </c>
      <c r="H4" s="11" t="s">
        <v>20</v>
      </c>
      <c r="I4" s="11" t="s">
        <v>20</v>
      </c>
      <c r="J4" s="11" t="s">
        <v>20</v>
      </c>
      <c r="K4" s="11" t="s">
        <v>20</v>
      </c>
      <c r="L4" s="11" t="s">
        <v>20</v>
      </c>
      <c r="M4" s="11" t="s">
        <v>20</v>
      </c>
      <c r="N4" s="11" t="s">
        <v>20</v>
      </c>
      <c r="O4" s="11" t="s">
        <v>20</v>
      </c>
      <c r="P4" s="11" t="s">
        <v>20</v>
      </c>
      <c r="Q4" s="11" t="s">
        <v>20</v>
      </c>
      <c r="R4" s="9" t="s">
        <v>106</v>
      </c>
      <c r="S4" s="9" t="s">
        <v>106</v>
      </c>
      <c r="T4" s="11" t="s">
        <v>20</v>
      </c>
      <c r="U4" s="11" t="s">
        <v>20</v>
      </c>
      <c r="V4" s="11" t="s">
        <v>20</v>
      </c>
    </row>
    <row r="5" spans="1:22" ht="29.45" thickBot="1">
      <c r="A5" s="8" t="s">
        <v>107</v>
      </c>
      <c r="B5" s="11" t="s">
        <v>20</v>
      </c>
      <c r="C5" s="11" t="s">
        <v>20</v>
      </c>
      <c r="D5" s="10" t="s">
        <v>21</v>
      </c>
      <c r="E5" s="10" t="s">
        <v>21</v>
      </c>
      <c r="F5" s="9" t="s">
        <v>106</v>
      </c>
      <c r="G5" s="9" t="s">
        <v>106</v>
      </c>
      <c r="H5" s="11" t="s">
        <v>20</v>
      </c>
      <c r="I5" s="11" t="s">
        <v>20</v>
      </c>
      <c r="J5" s="9" t="s">
        <v>106</v>
      </c>
      <c r="K5" s="11" t="s">
        <v>20</v>
      </c>
      <c r="L5" s="9" t="s">
        <v>106</v>
      </c>
      <c r="M5" s="11" t="s">
        <v>20</v>
      </c>
      <c r="N5" s="9" t="s">
        <v>106</v>
      </c>
      <c r="O5" s="9" t="s">
        <v>106</v>
      </c>
      <c r="P5" s="11" t="s">
        <v>20</v>
      </c>
      <c r="Q5" s="11" t="s">
        <v>20</v>
      </c>
      <c r="R5" s="11" t="s">
        <v>20</v>
      </c>
      <c r="S5" s="11" t="s">
        <v>20</v>
      </c>
      <c r="T5" s="11" t="s">
        <v>20</v>
      </c>
      <c r="U5" s="11" t="s">
        <v>20</v>
      </c>
      <c r="V5" s="11" t="s">
        <v>20</v>
      </c>
    </row>
    <row r="6" spans="1:22" ht="15" thickBot="1">
      <c r="A6" s="8" t="s">
        <v>108</v>
      </c>
      <c r="B6" s="11" t="s">
        <v>20</v>
      </c>
      <c r="C6" s="9" t="s">
        <v>106</v>
      </c>
      <c r="D6" s="10" t="s">
        <v>21</v>
      </c>
      <c r="E6" s="10" t="s">
        <v>21</v>
      </c>
      <c r="F6" s="9" t="s">
        <v>106</v>
      </c>
      <c r="G6" s="9" t="s">
        <v>106</v>
      </c>
      <c r="H6" s="11" t="s">
        <v>20</v>
      </c>
      <c r="I6" s="11" t="s">
        <v>20</v>
      </c>
      <c r="J6" s="11" t="s">
        <v>20</v>
      </c>
      <c r="K6" s="11" t="s">
        <v>20</v>
      </c>
      <c r="L6" s="9" t="s">
        <v>106</v>
      </c>
      <c r="M6" s="11" t="s">
        <v>20</v>
      </c>
      <c r="N6" s="11" t="s">
        <v>20</v>
      </c>
      <c r="O6" s="11" t="s">
        <v>20</v>
      </c>
      <c r="P6" s="11" t="s">
        <v>20</v>
      </c>
      <c r="Q6" s="11" t="s">
        <v>20</v>
      </c>
      <c r="R6" s="11" t="s">
        <v>20</v>
      </c>
      <c r="S6" s="11" t="s">
        <v>20</v>
      </c>
      <c r="T6" s="11" t="s">
        <v>20</v>
      </c>
      <c r="U6" s="11" t="s">
        <v>20</v>
      </c>
      <c r="V6" s="11" t="s">
        <v>20</v>
      </c>
    </row>
    <row r="7" spans="1:22" ht="15" thickBot="1">
      <c r="A7" s="8" t="s">
        <v>109</v>
      </c>
      <c r="B7" s="9" t="s">
        <v>106</v>
      </c>
      <c r="C7" s="10" t="s">
        <v>21</v>
      </c>
      <c r="D7" s="10" t="s">
        <v>21</v>
      </c>
      <c r="E7" s="10" t="s">
        <v>21</v>
      </c>
      <c r="F7" s="11" t="s">
        <v>20</v>
      </c>
      <c r="G7" s="9" t="s">
        <v>106</v>
      </c>
      <c r="H7" s="11" t="s">
        <v>20</v>
      </c>
      <c r="I7" s="10" t="s">
        <v>21</v>
      </c>
      <c r="J7" s="9" t="s">
        <v>106</v>
      </c>
      <c r="K7" s="11" t="s">
        <v>20</v>
      </c>
      <c r="L7" s="10" t="s">
        <v>21</v>
      </c>
      <c r="M7" s="9" t="s">
        <v>106</v>
      </c>
      <c r="N7" s="9" t="s">
        <v>106</v>
      </c>
      <c r="O7" s="9" t="s">
        <v>106</v>
      </c>
      <c r="P7" s="11" t="s">
        <v>20</v>
      </c>
      <c r="Q7" s="11" t="s">
        <v>20</v>
      </c>
      <c r="R7" s="9" t="s">
        <v>106</v>
      </c>
      <c r="S7" s="9" t="s">
        <v>106</v>
      </c>
      <c r="T7" s="9" t="s">
        <v>106</v>
      </c>
      <c r="U7" s="11" t="s">
        <v>20</v>
      </c>
      <c r="V7" s="11" t="s">
        <v>20</v>
      </c>
    </row>
    <row r="8" spans="1:22" ht="15" thickBot="1">
      <c r="A8" s="8" t="s">
        <v>31</v>
      </c>
      <c r="B8" s="10" t="s">
        <v>21</v>
      </c>
      <c r="C8" s="10" t="s">
        <v>21</v>
      </c>
      <c r="D8" s="10" t="s">
        <v>21</v>
      </c>
      <c r="E8" s="11" t="s">
        <v>20</v>
      </c>
      <c r="F8" s="9" t="s">
        <v>106</v>
      </c>
      <c r="G8" s="10" t="s">
        <v>21</v>
      </c>
      <c r="H8" s="11" t="s">
        <v>20</v>
      </c>
      <c r="I8" s="11" t="s">
        <v>20</v>
      </c>
      <c r="J8" s="9" t="s">
        <v>106</v>
      </c>
      <c r="K8" s="10" t="s">
        <v>21</v>
      </c>
      <c r="L8" s="10" t="s">
        <v>21</v>
      </c>
      <c r="M8" s="10" t="s">
        <v>21</v>
      </c>
      <c r="N8" s="9" t="s">
        <v>106</v>
      </c>
      <c r="O8" s="9" t="s">
        <v>106</v>
      </c>
      <c r="P8" s="11" t="s">
        <v>20</v>
      </c>
      <c r="Q8" s="11" t="s">
        <v>20</v>
      </c>
      <c r="R8" s="10" t="s">
        <v>21</v>
      </c>
      <c r="S8" s="10" t="s">
        <v>21</v>
      </c>
      <c r="T8" s="11" t="s">
        <v>20</v>
      </c>
      <c r="U8" s="11" t="s">
        <v>20</v>
      </c>
      <c r="V8" s="11" t="s">
        <v>20</v>
      </c>
    </row>
    <row r="9" spans="1:22" ht="29.45" thickBot="1">
      <c r="A9" s="8" t="s">
        <v>110</v>
      </c>
      <c r="B9" s="9" t="s">
        <v>106</v>
      </c>
      <c r="C9" s="9" t="s">
        <v>106</v>
      </c>
      <c r="D9" s="11" t="s">
        <v>20</v>
      </c>
      <c r="E9" s="10" t="s">
        <v>21</v>
      </c>
      <c r="F9" s="11" t="s">
        <v>20</v>
      </c>
      <c r="G9" s="11" t="s">
        <v>20</v>
      </c>
      <c r="H9" s="11" t="s">
        <v>20</v>
      </c>
      <c r="I9" s="11" t="s">
        <v>20</v>
      </c>
      <c r="J9" s="9" t="s">
        <v>106</v>
      </c>
      <c r="K9" s="9" t="s">
        <v>106</v>
      </c>
      <c r="L9" s="11" t="s">
        <v>20</v>
      </c>
      <c r="M9" s="11" t="s">
        <v>20</v>
      </c>
      <c r="N9" s="9" t="s">
        <v>106</v>
      </c>
      <c r="O9" s="9" t="s">
        <v>106</v>
      </c>
      <c r="P9" s="11" t="s">
        <v>20</v>
      </c>
      <c r="Q9" s="11" t="s">
        <v>20</v>
      </c>
      <c r="R9" s="9" t="s">
        <v>106</v>
      </c>
      <c r="S9" s="9" t="s">
        <v>106</v>
      </c>
      <c r="T9" s="11" t="s">
        <v>20</v>
      </c>
      <c r="U9" s="11" t="s">
        <v>20</v>
      </c>
      <c r="V9" s="11" t="s">
        <v>20</v>
      </c>
    </row>
    <row r="18" spans="5:25" ht="15" thickBot="1"/>
    <row r="19" spans="5:25" ht="15" thickBot="1">
      <c r="E19" s="48" t="s">
        <v>81</v>
      </c>
      <c r="F19" s="49"/>
      <c r="G19" s="49"/>
      <c r="H19" s="49"/>
      <c r="I19" s="49"/>
      <c r="J19" s="50"/>
      <c r="K19" s="48" t="s">
        <v>82</v>
      </c>
      <c r="L19" s="49"/>
      <c r="M19" s="49"/>
      <c r="N19" s="49"/>
      <c r="O19" s="49"/>
      <c r="P19" s="49"/>
      <c r="Q19" s="49"/>
      <c r="R19" s="50"/>
      <c r="S19" s="48" t="s">
        <v>83</v>
      </c>
      <c r="T19" s="49"/>
      <c r="U19" s="49"/>
      <c r="V19" s="50"/>
      <c r="W19" s="48" t="s">
        <v>84</v>
      </c>
      <c r="X19" s="49"/>
      <c r="Y19" s="50"/>
    </row>
    <row r="20" spans="5:25" ht="29.45" thickBot="1">
      <c r="E20" s="7" t="s">
        <v>85</v>
      </c>
      <c r="F20" s="7" t="s">
        <v>86</v>
      </c>
      <c r="G20" s="7" t="s">
        <v>87</v>
      </c>
      <c r="H20" s="7" t="s">
        <v>88</v>
      </c>
      <c r="I20" s="7" t="s">
        <v>89</v>
      </c>
      <c r="J20" s="7" t="s">
        <v>90</v>
      </c>
      <c r="K20" s="7" t="s">
        <v>91</v>
      </c>
      <c r="L20" s="7" t="s">
        <v>92</v>
      </c>
      <c r="M20" s="7" t="s">
        <v>93</v>
      </c>
      <c r="N20" s="7" t="s">
        <v>94</v>
      </c>
      <c r="O20" s="7" t="s">
        <v>95</v>
      </c>
      <c r="P20" s="7" t="s">
        <v>96</v>
      </c>
      <c r="Q20" s="7" t="s">
        <v>97</v>
      </c>
      <c r="R20" s="7" t="s">
        <v>98</v>
      </c>
      <c r="S20" s="7" t="s">
        <v>99</v>
      </c>
      <c r="T20" s="7" t="s">
        <v>100</v>
      </c>
      <c r="U20" s="7" t="s">
        <v>101</v>
      </c>
      <c r="V20" s="7" t="s">
        <v>102</v>
      </c>
      <c r="W20" s="7" t="s">
        <v>103</v>
      </c>
      <c r="X20" s="7" t="s">
        <v>9</v>
      </c>
      <c r="Y20" s="7" t="s">
        <v>104</v>
      </c>
    </row>
  </sheetData>
  <mergeCells count="9">
    <mergeCell ref="E19:J19"/>
    <mergeCell ref="K19:R19"/>
    <mergeCell ref="S19:V19"/>
    <mergeCell ref="W19:Y19"/>
    <mergeCell ref="A1:A2"/>
    <mergeCell ref="B1:G1"/>
    <mergeCell ref="H1:O1"/>
    <mergeCell ref="P1:S1"/>
    <mergeCell ref="T1:V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195898F11474880E96C0B35ED9F05" ma:contentTypeVersion="11" ma:contentTypeDescription="Crée un document." ma:contentTypeScope="" ma:versionID="17ee0aec569461ad8fa3043d162093c2">
  <xsd:schema xmlns:xsd="http://www.w3.org/2001/XMLSchema" xmlns:xs="http://www.w3.org/2001/XMLSchema" xmlns:p="http://schemas.microsoft.com/office/2006/metadata/properties" xmlns:ns2="db8e1aa0-5a99-4530-9e65-26ad5880e0f0" targetNamespace="http://schemas.microsoft.com/office/2006/metadata/properties" ma:root="true" ma:fieldsID="d4fc36f8f6d455a7c372346f89af9ab7" ns2:_="">
    <xsd:import namespace="db8e1aa0-5a99-4530-9e65-26ad5880e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e1aa0-5a99-4530-9e65-26ad5880e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98824e0-f4c8-47cd-b80f-d72dedb724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e1aa0-5a99-4530-9e65-26ad5880e0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5FD9CD-2621-42CB-8552-AE5D7F524692}"/>
</file>

<file path=customXml/itemProps2.xml><?xml version="1.0" encoding="utf-8"?>
<ds:datastoreItem xmlns:ds="http://schemas.openxmlformats.org/officeDocument/2006/customXml" ds:itemID="{CEF3AA8E-2983-4E9A-AC72-C3816606C5CD}"/>
</file>

<file path=customXml/itemProps3.xml><?xml version="1.0" encoding="utf-8"?>
<ds:datastoreItem xmlns:ds="http://schemas.openxmlformats.org/officeDocument/2006/customXml" ds:itemID="{A95ECCA4-9EEA-45DF-95D6-40BECAEB6589}"/>
</file>

<file path=docMetadata/LabelInfo.xml><?xml version="1.0" encoding="utf-8"?>
<clbl:labelList xmlns:clbl="http://schemas.microsoft.com/office/2020/mipLabelMetadata">
  <clbl:label id="{7bd1f144-26ac-4410-8fdb-05c7de218e82}" enabled="1" method="Standard" siteId="{8b87af7d-8647-4dc7-8df4-5f69a2011bb5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DUARTE VALA Jules</dc:creator>
  <cp:keywords/>
  <dc:description/>
  <cp:lastModifiedBy/>
  <cp:revision/>
  <dcterms:created xsi:type="dcterms:W3CDTF">2025-09-16T08:42:08Z</dcterms:created>
  <dcterms:modified xsi:type="dcterms:W3CDTF">2025-10-15T09:45:27Z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0x010100A04195898F11474880E96C0B35ED9F05</vt:lpwstr>
  </property>
  <property fmtid="{D5CDD505-2E9C-101B-9397-08002B2CF9AE}" pid="3" name="MediaServiceImageTags">
    <vt:lpwstr/>
  </property>
</Properties>
</file>